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_README" sheetId="1" state="visible" r:id="rId3"/>
    <sheet name="1_Companywide_Model" sheetId="2" state="visible" r:id="rId4"/>
    <sheet name="2_Sales" sheetId="3" state="visible" r:id="rId5"/>
    <sheet name="3_Customer_Success" sheetId="4" state="visible" r:id="rId6"/>
    <sheet name="4_Implementation" sheetId="5" state="visible" r:id="rId7"/>
    <sheet name="5_Support" sheetId="6" state="visible" r:id="rId8"/>
    <sheet name="6_Operations" sheetId="7" state="visible" r:id="rId9"/>
    <sheet name="7_Engineering" sheetId="8" state="visible" r:id="rId10"/>
    <sheet name="8_Product_QA_Data" sheetId="9" state="visible" r:id="rId11"/>
    <sheet name="9_GnA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<sst xmlns="http://schemas.openxmlformats.org/spreadsheetml/2006/main" count="108" uniqueCount="87">
  <si>
    <t xml:space="preserve">SaaS Headcount Model — How to Use</t>
  </si>
  <si>
    <t xml:space="preserve">• Two layers: (1) Companywide framework, (2) Functional capacity models.</t>
  </si>
  <si>
    <t xml:space="preserve">• Each function uses a different primary model — see tab names.</t>
  </si>
  <si>
    <t xml:space="preserve">• Blue cells are your inputs. Formulas compute required FTE.</t>
  </si>
  <si>
    <t xml:space="preserve">• Tab 6_Operations includes the automation/productivity lever you described.</t>
  </si>
  <si>
    <t xml:space="preserve">• Link tab 1_Companywide_Model Total FTE to SUM of functional tabs for a live plan.</t>
  </si>
  <si>
    <t xml:space="preserve">• Duplicate 2026 columns to build 2027 Plan scenarios (base / upside / automation-heavy).</t>
  </si>
  <si>
    <t xml:space="preserve">Layer 1 — Companywide Headcount Framework</t>
  </si>
  <si>
    <t xml:space="preserve">Inputs in blue | Calculated in black. Adjust blue cells for your plan.</t>
  </si>
  <si>
    <t xml:space="preserve">Metric</t>
  </si>
  <si>
    <t xml:space="preserve">2026 Actual / Forecast</t>
  </si>
  <si>
    <t xml:space="preserve">2027 Plan</t>
  </si>
  <si>
    <t xml:space="preserve">Formula / Logic</t>
  </si>
  <si>
    <t xml:space="preserve">2027 Upside</t>
  </si>
  <si>
    <t xml:space="preserve">2027 Automation-Heavy</t>
  </si>
  <si>
    <t xml:space="preserve">Revenue ($M)</t>
  </si>
  <si>
    <t xml:space="preserve">Input</t>
  </si>
  <si>
    <t xml:space="preserve">Customers</t>
  </si>
  <si>
    <t xml:space="preserve">ARR ($M)</t>
  </si>
  <si>
    <t xml:space="preserve">Transactions / Volume</t>
  </si>
  <si>
    <t xml:space="preserve">Total Employees (FTE)</t>
  </si>
  <si>
    <t xml:space="preserve">Sum of Layer 2 tabs (live)</t>
  </si>
  <si>
    <t xml:space="preserve">Gross Margin %</t>
  </si>
  <si>
    <t xml:space="preserve">Revenue per Employee ($k)</t>
  </si>
  <si>
    <t xml:space="preserve">Revenue / FTE</t>
  </si>
  <si>
    <t xml:space="preserve">Avg Fully-loaded Cost per Employee ($k)</t>
  </si>
  <si>
    <t xml:space="preserve">Total Payroll ($M)</t>
  </si>
  <si>
    <t xml:space="preserve">FTE × cost</t>
  </si>
  <si>
    <t xml:space="preserve">Payroll as % of Revenue</t>
  </si>
  <si>
    <t xml:space="preserve">Payroll / Revenue</t>
  </si>
  <si>
    <t xml:space="preserve">Notes:</t>
  </si>
  <si>
    <t xml:space="preserve">• Blue inputs drive the model — link 2027 Plan to Layer 2 tabs for a live model.</t>
  </si>
  <si>
    <t xml:space="preserve">• Target: Payroll as % of Revenue typically 40-60% for SaaS depending on stage.</t>
  </si>
  <si>
    <t xml:space="preserve">Scenario notes:</t>
  </si>
  <si>
    <t xml:space="preserve">• 2027 Upside: revenue/customers/ARR/transactions scaled +15% vs Base; FTE scales with revenue growth.</t>
  </si>
  <si>
    <t xml:space="preserve">• 2027 Automation-Heavy: same revenue as Base plan; +2pt gross margin; total FTE reduced 10% (mirrors the 6_Operations productivity lever).</t>
  </si>
  <si>
    <t xml:space="preserve">Sales — Capacity / Quota Model</t>
  </si>
  <si>
    <t xml:space="preserve">New ARR Target ($M)</t>
  </si>
  <si>
    <t xml:space="preserve">Quota per Rep ($k)</t>
  </si>
  <si>
    <t xml:space="preserve">Attainment %</t>
  </si>
  <si>
    <t xml:space="preserve">Reps Required</t>
  </si>
  <si>
    <t xml:space="preserve">• Reps = Target ÷ (Quota × Attainment)</t>
  </si>
  <si>
    <t xml:space="preserve">Customer Success — Book of Business Model</t>
  </si>
  <si>
    <t xml:space="preserve">Managed ARR ($M)</t>
  </si>
  <si>
    <t xml:space="preserve">ARR per CSM ($M)</t>
  </si>
  <si>
    <t xml:space="preserve">CSMs Required</t>
  </si>
  <si>
    <t xml:space="preserve">• Add complexity factor: Enterprise CSMs carry less ARR.</t>
  </si>
  <si>
    <t xml:space="preserve">Professional Services — Project Capacity Model</t>
  </si>
  <si>
    <t xml:space="preserve">Implementations / yr</t>
  </si>
  <si>
    <t xml:space="preserve">Hours each</t>
  </si>
  <si>
    <t xml:space="preserve">Productive hrs / FTE</t>
  </si>
  <si>
    <t xml:space="preserve">FTE Required</t>
  </si>
  <si>
    <t xml:space="preserve">• FTE = Projects × Hours ÷ Productive hours</t>
  </si>
  <si>
    <t xml:space="preserve">Support — Volume / Productivity Model</t>
  </si>
  <si>
    <t xml:space="preserve">Annual Tickets</t>
  </si>
  <si>
    <t xml:space="preserve">Tickets per Agent</t>
  </si>
  <si>
    <t xml:space="preserve">Agents Required</t>
  </si>
  <si>
    <t xml:space="preserve">• Adjust for SLA tiers and automation deflection.</t>
  </si>
  <si>
    <t xml:space="preserve">Operations — Volume + Automation Model</t>
  </si>
  <si>
    <t xml:space="preserve">Volume 2026</t>
  </si>
  <si>
    <t xml:space="preserve">Volume 2027</t>
  </si>
  <si>
    <t xml:space="preserve">Productivity Gain %</t>
  </si>
  <si>
    <t xml:space="preserve">FTE 2026</t>
  </si>
  <si>
    <t xml:space="preserve">FTE 2027 Required</t>
  </si>
  <si>
    <t xml:space="preserve">• Net workload = Volume growth × (1 - productivity gain)</t>
  </si>
  <si>
    <t xml:space="preserve">Engineering — Squad / Roadmap Capacity Model</t>
  </si>
  <si>
    <t xml:space="preserve">Squads</t>
  </si>
  <si>
    <t xml:space="preserve">Eng per Squad</t>
  </si>
  <si>
    <t xml:space="preserve">Platform/Extra %</t>
  </si>
  <si>
    <t xml:space="preserve">Engineers Required</t>
  </si>
  <si>
    <t xml:space="preserve">• Roadmap determines squads; add platform, reliability, tech debt.</t>
  </si>
  <si>
    <t xml:space="preserve">Product / QA / Data — Portfolio &amp; Workload Models</t>
  </si>
  <si>
    <t xml:space="preserve">Product Squads</t>
  </si>
  <si>
    <t xml:space="preserve">PMs per Squad</t>
  </si>
  <si>
    <t xml:space="preserve">QA per Squad</t>
  </si>
  <si>
    <t xml:space="preserve">Data FTE (volume-based)</t>
  </si>
  <si>
    <t xml:space="preserve">Total FTE</t>
  </si>
  <si>
    <t xml:space="preserve">• PMs = squads × PMs/squad; QA scales with releases + automation. Total FTE = (PMs+QA per squad) x squads + Data FTE.</t>
  </si>
  <si>
    <t xml:space="preserve">Finance / HR / Marketing — Ratio &amp; Budget Models</t>
  </si>
  <si>
    <t xml:space="preserve">Function</t>
  </si>
  <si>
    <t xml:space="preserve">Driver</t>
  </si>
  <si>
    <t xml:space="preserve">Ratio / Logic</t>
  </si>
  <si>
    <t xml:space="preserve">FTE</t>
  </si>
  <si>
    <t xml:space="preserve">Finance</t>
  </si>
  <si>
    <t xml:space="preserve">Revenue $130M</t>
  </si>
  <si>
    <t xml:space="preserve">1 per $8-10M + close complexity</t>
  </si>
  <si>
    <t xml:space="preserve">• Use employee ratio for HR (1:70-100), budget model for Marketing.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</si>
</sst>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8"/>
      <name val="Cambria"/>
      <family val="0"/>
      <charset val="1"/>
    </font>
    <font>
      <sz val="10"/>
      <name val="Cambria"/>
      <family val="0"/>
      <charset val="1"/>
    </font>
    <font>
      <i val="true"/>
      <sz val="9"/>
      <color rgb="FF555555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Cambria"/>
      <family val="0"/>
      <charset val="1"/>
    </font>
    <font>
      <b val="true"/>
      <sz val="11"/>
      <color rgb="FF0B5394"/>
      <name val="Cambria"/>
      <family val="0"/>
      <charset val="1"/>
    </font>
    <font>
      <sz val="11"/>
      <name val="Arial"/>
      <family val="0"/>
      <charset val="1"/>
    </font>
    <font>
      <b val="true"/>
      <sz val="11"/>
      <name val="Cambria"/>
      <family val="0"/>
      <charset val="1"/>
    </font>
    <font>
      <sz val="9"/>
      <color rgb="FF444444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B5394"/>
      </patternFill>
    </fill>
    <fill>
      <patternFill patternType="solid">
        <fgColor rgb="FFEBF3FF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FCC"/>
      <rgbColor rgb="FFEBF3FF"/>
      <rgbColor rgb="FF660066"/>
      <rgbColor rgb="FFFF8080"/>
      <rgbColor rgb="FF0B5394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 t="s">
        <v>4</v>
      </c>
    </row>
    <row r="7" customFormat="false" ht="15" hidden="false" customHeight="false" outlineLevel="0" collapsed="false">
      <c r="A7" s="2" t="s">
        <v>5</v>
      </c>
    </row>
    <row r="8" customFormat="false" ht="15" hidden="false" customHeight="false" outlineLevel="0" collapsed="false">
      <c r="A8" s="2" t="s">
        <v>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24"/>
  </cols>
  <sheetData>
    <row r="1" customFormat="false" ht="17.35" hidden="false" customHeight="false" outlineLevel="0" collapsed="false">
      <c r="A1" s="1" t="s">
        <v>78</v>
      </c>
    </row>
    <row r="2" customFormat="false" ht="15" hidden="false" customHeight="false" outlineLevel="0" collapsed="false">
      <c r="A2" s="3" t="s">
        <v>8</v>
      </c>
    </row>
    <row r="4" customFormat="false" ht="15" hidden="false" customHeight="false" outlineLevel="0" collapsed="false">
      <c r="A4" s="4" t="s">
        <v>79</v>
      </c>
      <c r="B4" s="4" t="s">
        <v>80</v>
      </c>
      <c r="C4" s="4" t="s">
        <v>81</v>
      </c>
      <c r="D4" s="4" t="s">
        <v>82</v>
      </c>
    </row>
    <row r="5" customFormat="false" ht="15" hidden="false" customHeight="false" outlineLevel="0" collapsed="false">
      <c r="A5" s="13" t="s">
        <v>83</v>
      </c>
      <c r="B5" s="14" t="s">
        <v>84</v>
      </c>
      <c r="C5" s="14" t="s">
        <v>85</v>
      </c>
      <c r="D5" s="14" t="n">
        <v>15</v>
      </c>
    </row>
    <row r="8" customFormat="false" ht="15" hidden="false" customHeight="false" outlineLevel="0" collapsed="false">
      <c r="A8" s="11" t="s">
        <v>30</v>
      </c>
    </row>
    <row r="9" customFormat="false" ht="15" hidden="false" customHeight="false" outlineLevel="0" collapsed="false">
      <c r="A9" s="12" t="s">
        <v>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22"/>
    <col collapsed="false" customWidth="true" hidden="false" outlineLevel="0" max="4" min="4" style="0" width="28"/>
  </cols>
  <sheetData>
    <row r="1" customFormat="false" ht="17.35" hidden="false" customHeight="false" outlineLevel="0" collapsed="false">
      <c r="A1" s="1" t="s">
        <v>7</v>
      </c>
    </row>
    <row r="2" customFormat="false" ht="15" hidden="false" customHeight="false" outlineLevel="0" collapsed="false">
      <c r="A2" s="3" t="s">
        <v>8</v>
      </c>
    </row>
    <row r="4" customFormat="false" ht="15" hidden="false" customHeight="false" outlineLevel="0" collapsed="false">
      <c r="A4" s="4" t="s">
        <v>9</v>
      </c>
      <c r="B4" s="4" t="s">
        <v>10</v>
      </c>
      <c r="C4" s="4" t="s">
        <v>11</v>
      </c>
      <c r="D4" s="4" t="s">
        <v>12</v>
      </c>
      <c r="E4" s="5" t="s">
        <v>13</v>
      </c>
      <c r="F4" s="5" t="s">
        <v>14</v>
      </c>
    </row>
    <row r="5" customFormat="false" ht="15" hidden="false" customHeight="false" outlineLevel="0" collapsed="false">
      <c r="A5" s="6" t="s">
        <v>15</v>
      </c>
      <c r="B5" s="7" t="n">
        <v>100</v>
      </c>
      <c r="C5" s="7" t="n">
        <v>130</v>
      </c>
      <c r="D5" s="8" t="s">
        <v>16</v>
      </c>
      <c r="E5" s="9" t="n">
        <f aca="false">C5*1.15</f>
        <v>149.5</v>
      </c>
      <c r="F5" s="9" t="n">
        <f aca="false">C5</f>
        <v>130</v>
      </c>
    </row>
    <row r="6" customFormat="false" ht="15" hidden="false" customHeight="false" outlineLevel="0" collapsed="false">
      <c r="A6" s="6" t="s">
        <v>17</v>
      </c>
      <c r="B6" s="7" t="n">
        <v>2000</v>
      </c>
      <c r="C6" s="7" t="n">
        <v>2600</v>
      </c>
      <c r="D6" s="8" t="s">
        <v>16</v>
      </c>
      <c r="E6" s="9" t="n">
        <f aca="false">C6*1.15</f>
        <v>2990</v>
      </c>
      <c r="F6" s="9" t="n">
        <f aca="false">C6</f>
        <v>2600</v>
      </c>
    </row>
    <row r="7" customFormat="false" ht="15" hidden="false" customHeight="false" outlineLevel="0" collapsed="false">
      <c r="A7" s="6" t="s">
        <v>18</v>
      </c>
      <c r="B7" s="7" t="n">
        <v>95</v>
      </c>
      <c r="C7" s="7" t="n">
        <v>125</v>
      </c>
      <c r="D7" s="8" t="s">
        <v>16</v>
      </c>
      <c r="E7" s="9" t="n">
        <f aca="false">C7*1.15</f>
        <v>143.75</v>
      </c>
      <c r="F7" s="9" t="n">
        <f aca="false">C7</f>
        <v>125</v>
      </c>
    </row>
    <row r="8" customFormat="false" ht="15" hidden="false" customHeight="false" outlineLevel="0" collapsed="false">
      <c r="A8" s="6" t="s">
        <v>19</v>
      </c>
      <c r="B8" s="7" t="n">
        <v>1000000</v>
      </c>
      <c r="C8" s="7" t="n">
        <v>1300000</v>
      </c>
      <c r="D8" s="8" t="s">
        <v>16</v>
      </c>
      <c r="E8" s="9" t="n">
        <f aca="false">C8*1.15</f>
        <v>1495000</v>
      </c>
      <c r="F8" s="9" t="n">
        <f aca="false">C8</f>
        <v>1300000</v>
      </c>
    </row>
    <row r="9" customFormat="false" ht="15" hidden="false" customHeight="false" outlineLevel="0" collapsed="false">
      <c r="A9" s="6" t="s">
        <v>20</v>
      </c>
      <c r="B9" s="8" t="n">
        <v>500</v>
      </c>
      <c r="C9" s="10" t="n">
        <f aca="false">2_Sales!D5+3_Customer_Success!C5+4_Implementation!D5+5_Support!C5+6_Operations!E5+7_Engineering!D5+8_Product_QA_Data!E5+9_GnA!D5</f>
        <v>389.385714285714</v>
      </c>
      <c r="D9" s="8" t="s">
        <v>21</v>
      </c>
      <c r="E9" s="9" t="n">
        <f aca="false">C9*(E5/C5)</f>
        <v>447.793571428571</v>
      </c>
      <c r="F9" s="9" t="n">
        <f aca="false">C9*0.9</f>
        <v>350.447142857143</v>
      </c>
    </row>
    <row r="10" customFormat="false" ht="15" hidden="false" customHeight="false" outlineLevel="0" collapsed="false">
      <c r="A10" s="6" t="s">
        <v>22</v>
      </c>
      <c r="B10" s="7" t="n">
        <v>0.78</v>
      </c>
      <c r="C10" s="7" t="n">
        <v>0.8</v>
      </c>
      <c r="D10" s="8" t="s">
        <v>16</v>
      </c>
      <c r="E10" s="9" t="n">
        <f aca="false">C10</f>
        <v>0.8</v>
      </c>
      <c r="F10" s="9" t="n">
        <f aca="false">C10+0.02</f>
        <v>0.82</v>
      </c>
    </row>
    <row r="11" customFormat="false" ht="15" hidden="false" customHeight="false" outlineLevel="0" collapsed="false">
      <c r="A11" s="6" t="s">
        <v>23</v>
      </c>
      <c r="B11" s="8" t="n">
        <f aca="false">B7*1000/B10</f>
        <v>121794.871794872</v>
      </c>
      <c r="C11" s="8" t="n">
        <f aca="false">C7*1000/C10</f>
        <v>156250</v>
      </c>
      <c r="D11" s="8" t="s">
        <v>24</v>
      </c>
      <c r="E11" s="9" t="n">
        <f aca="false">E7*1000/E10</f>
        <v>179687.5</v>
      </c>
      <c r="F11" s="9" t="n">
        <f aca="false">F7*1000/F10</f>
        <v>152439.024390244</v>
      </c>
    </row>
    <row r="12" customFormat="false" ht="15" hidden="false" customHeight="false" outlineLevel="0" collapsed="false">
      <c r="A12" s="6" t="s">
        <v>25</v>
      </c>
      <c r="B12" s="7" t="n">
        <v>140</v>
      </c>
      <c r="C12" s="7" t="n">
        <v>145</v>
      </c>
      <c r="D12" s="8" t="s">
        <v>16</v>
      </c>
      <c r="E12" s="9" t="n">
        <f aca="false">C12</f>
        <v>145</v>
      </c>
      <c r="F12" s="9" t="n">
        <f aca="false">C12</f>
        <v>145</v>
      </c>
    </row>
    <row r="13" customFormat="false" ht="15" hidden="false" customHeight="false" outlineLevel="0" collapsed="false">
      <c r="A13" s="6" t="s">
        <v>26</v>
      </c>
      <c r="B13" s="8" t="n">
        <f aca="false">B10*B12/1000</f>
        <v>0.1092</v>
      </c>
      <c r="C13" s="8" t="n">
        <f aca="false">C10*C12/1000</f>
        <v>0.116</v>
      </c>
      <c r="D13" s="8" t="s">
        <v>27</v>
      </c>
      <c r="E13" s="9" t="n">
        <f aca="false">E9*E12/1000</f>
        <v>64.9300678571428</v>
      </c>
      <c r="F13" s="9" t="n">
        <f aca="false">F9*F12/1000</f>
        <v>50.8148357142857</v>
      </c>
    </row>
    <row r="14" customFormat="false" ht="15" hidden="false" customHeight="false" outlineLevel="0" collapsed="false">
      <c r="A14" s="6" t="s">
        <v>28</v>
      </c>
      <c r="B14" s="8" t="n">
        <f aca="false">B13/B7</f>
        <v>0.00114947368421053</v>
      </c>
      <c r="C14" s="8" t="n">
        <f aca="false">C13/C7</f>
        <v>0.000928</v>
      </c>
      <c r="D14" s="8" t="s">
        <v>29</v>
      </c>
      <c r="E14" s="9" t="n">
        <f aca="false">E13/E7</f>
        <v>0.451687428571428</v>
      </c>
      <c r="F14" s="9" t="n">
        <f aca="false">F13/F7</f>
        <v>0.406518685714286</v>
      </c>
    </row>
    <row r="17" customFormat="false" ht="15" hidden="false" customHeight="false" outlineLevel="0" collapsed="false">
      <c r="A17" s="11" t="s">
        <v>30</v>
      </c>
    </row>
    <row r="18" customFormat="false" ht="15" hidden="false" customHeight="false" outlineLevel="0" collapsed="false">
      <c r="A18" s="12" t="s">
        <v>31</v>
      </c>
    </row>
    <row r="19" customFormat="false" ht="15" hidden="false" customHeight="false" outlineLevel="0" collapsed="false">
      <c r="A19" s="12" t="s">
        <v>32</v>
      </c>
    </row>
    <row r="21" customFormat="false" ht="15" hidden="false" customHeight="false" outlineLevel="0" collapsed="false">
      <c r="A21" s="0" t="s">
        <v>33</v>
      </c>
    </row>
    <row r="22" customFormat="false" ht="15" hidden="false" customHeight="false" outlineLevel="0" collapsed="false">
      <c r="A22" s="0" t="s">
        <v>34</v>
      </c>
    </row>
    <row r="23" customFormat="false" ht="15" hidden="false" customHeight="false" outlineLevel="0" collapsed="false">
      <c r="A23" s="0" t="s">
        <v>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24"/>
  </cols>
  <sheetData>
    <row r="1" customFormat="false" ht="17.35" hidden="false" customHeight="false" outlineLevel="0" collapsed="false">
      <c r="A1" s="1" t="s">
        <v>36</v>
      </c>
    </row>
    <row r="2" customFormat="false" ht="15" hidden="false" customHeight="false" outlineLevel="0" collapsed="false">
      <c r="A2" s="3" t="s">
        <v>8</v>
      </c>
    </row>
    <row r="4" customFormat="false" ht="15" hidden="false" customHeight="false" outlineLevel="0" collapsed="false">
      <c r="A4" s="4" t="s">
        <v>37</v>
      </c>
      <c r="B4" s="4" t="s">
        <v>38</v>
      </c>
      <c r="C4" s="4" t="s">
        <v>39</v>
      </c>
      <c r="D4" s="4" t="s">
        <v>40</v>
      </c>
    </row>
    <row r="5" customFormat="false" ht="15" hidden="false" customHeight="false" outlineLevel="0" collapsed="false">
      <c r="A5" s="13" t="n">
        <v>20</v>
      </c>
      <c r="B5" s="14" t="n">
        <v>500</v>
      </c>
      <c r="C5" s="14" t="n">
        <v>0.8</v>
      </c>
      <c r="D5" s="15" t="n">
        <f aca="false">A5*1000000/(B5*1000*C5)</f>
        <v>50</v>
      </c>
    </row>
    <row r="8" customFormat="false" ht="15" hidden="false" customHeight="false" outlineLevel="0" collapsed="false">
      <c r="A8" s="11" t="s">
        <v>30</v>
      </c>
    </row>
    <row r="9" customFormat="false" ht="15" hidden="false" customHeight="false" outlineLevel="0" collapsed="false">
      <c r="A9" s="12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24"/>
  </cols>
  <sheetData>
    <row r="1" customFormat="false" ht="17.35" hidden="false" customHeight="false" outlineLevel="0" collapsed="false">
      <c r="A1" s="1" t="s">
        <v>42</v>
      </c>
    </row>
    <row r="2" customFormat="false" ht="15" hidden="false" customHeight="false" outlineLevel="0" collapsed="false">
      <c r="A2" s="3" t="s">
        <v>8</v>
      </c>
    </row>
    <row r="4" customFormat="false" ht="15" hidden="false" customHeight="false" outlineLevel="0" collapsed="false">
      <c r="A4" s="4" t="s">
        <v>43</v>
      </c>
      <c r="B4" s="4" t="s">
        <v>44</v>
      </c>
      <c r="C4" s="4" t="s">
        <v>45</v>
      </c>
    </row>
    <row r="5" customFormat="false" ht="15" hidden="false" customHeight="false" outlineLevel="0" collapsed="false">
      <c r="A5" s="13" t="n">
        <v>100</v>
      </c>
      <c r="B5" s="14" t="n">
        <v>2</v>
      </c>
      <c r="C5" s="15" t="n">
        <f aca="false">A5/B5</f>
        <v>50</v>
      </c>
    </row>
    <row r="8" customFormat="false" ht="15" hidden="false" customHeight="false" outlineLevel="0" collapsed="false">
      <c r="A8" s="11" t="s">
        <v>30</v>
      </c>
    </row>
    <row r="9" customFormat="false" ht="15" hidden="false" customHeight="false" outlineLevel="0" collapsed="false">
      <c r="A9" s="12" t="s">
        <v>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24"/>
  </cols>
  <sheetData>
    <row r="1" customFormat="false" ht="17.35" hidden="false" customHeight="false" outlineLevel="0" collapsed="false">
      <c r="A1" s="1" t="s">
        <v>47</v>
      </c>
    </row>
    <row r="2" customFormat="false" ht="15" hidden="false" customHeight="false" outlineLevel="0" collapsed="false">
      <c r="A2" s="3" t="s">
        <v>8</v>
      </c>
    </row>
    <row r="4" customFormat="false" ht="15" hidden="false" customHeight="false" outlineLevel="0" collapsed="false">
      <c r="A4" s="4" t="s">
        <v>48</v>
      </c>
      <c r="B4" s="4" t="s">
        <v>49</v>
      </c>
      <c r="C4" s="4" t="s">
        <v>50</v>
      </c>
      <c r="D4" s="4" t="s">
        <v>51</v>
      </c>
    </row>
    <row r="5" customFormat="false" ht="15" hidden="false" customHeight="false" outlineLevel="0" collapsed="false">
      <c r="A5" s="13" t="n">
        <v>600</v>
      </c>
      <c r="B5" s="14" t="n">
        <v>80</v>
      </c>
      <c r="C5" s="14" t="n">
        <v>1400</v>
      </c>
      <c r="D5" s="15" t="n">
        <f aca="false">A5*B5/C5</f>
        <v>34.2857142857143</v>
      </c>
    </row>
    <row r="8" customFormat="false" ht="15" hidden="false" customHeight="false" outlineLevel="0" collapsed="false">
      <c r="A8" s="11" t="s">
        <v>30</v>
      </c>
    </row>
    <row r="9" customFormat="false" ht="15" hidden="false" customHeight="false" outlineLevel="0" collapsed="false">
      <c r="A9" s="12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24"/>
  </cols>
  <sheetData>
    <row r="1" customFormat="false" ht="17.35" hidden="false" customHeight="false" outlineLevel="0" collapsed="false">
      <c r="A1" s="1" t="s">
        <v>53</v>
      </c>
    </row>
    <row r="2" customFormat="false" ht="15" hidden="false" customHeight="false" outlineLevel="0" collapsed="false">
      <c r="A2" s="3" t="s">
        <v>8</v>
      </c>
    </row>
    <row r="4" customFormat="false" ht="15" hidden="false" customHeight="false" outlineLevel="0" collapsed="false">
      <c r="A4" s="4" t="s">
        <v>54</v>
      </c>
      <c r="B4" s="4" t="s">
        <v>55</v>
      </c>
      <c r="C4" s="4" t="s">
        <v>56</v>
      </c>
    </row>
    <row r="5" customFormat="false" ht="15" hidden="false" customHeight="false" outlineLevel="0" collapsed="false">
      <c r="A5" s="13" t="n">
        <v>100000</v>
      </c>
      <c r="B5" s="14" t="n">
        <v>2000</v>
      </c>
      <c r="C5" s="15" t="n">
        <f aca="false">A5/B5</f>
        <v>50</v>
      </c>
    </row>
    <row r="8" customFormat="false" ht="15" hidden="false" customHeight="false" outlineLevel="0" collapsed="false">
      <c r="A8" s="11" t="s">
        <v>30</v>
      </c>
    </row>
    <row r="9" customFormat="false" ht="15" hidden="false" customHeight="false" outlineLevel="0" collapsed="false">
      <c r="A9" s="12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24"/>
  </cols>
  <sheetData>
    <row r="1" customFormat="false" ht="17.35" hidden="false" customHeight="false" outlineLevel="0" collapsed="false">
      <c r="A1" s="1" t="s">
        <v>58</v>
      </c>
    </row>
    <row r="2" customFormat="false" ht="15" hidden="false" customHeight="false" outlineLevel="0" collapsed="false">
      <c r="A2" s="3" t="s">
        <v>8</v>
      </c>
    </row>
    <row r="4" customFormat="false" ht="15" hidden="false" customHeight="false" outlineLevel="0" collapsed="false">
      <c r="A4" s="4" t="s">
        <v>59</v>
      </c>
      <c r="B4" s="4" t="s">
        <v>60</v>
      </c>
      <c r="C4" s="4" t="s">
        <v>61</v>
      </c>
      <c r="D4" s="4" t="s">
        <v>62</v>
      </c>
      <c r="E4" s="4" t="s">
        <v>63</v>
      </c>
    </row>
    <row r="5" customFormat="false" ht="15" hidden="false" customHeight="false" outlineLevel="0" collapsed="false">
      <c r="A5" s="13" t="n">
        <v>1000000</v>
      </c>
      <c r="B5" s="14" t="n">
        <v>1300000</v>
      </c>
      <c r="C5" s="14" t="n">
        <v>0.15</v>
      </c>
      <c r="D5" s="14" t="n">
        <v>100</v>
      </c>
      <c r="E5" s="15" t="n">
        <f aca="false">D5*(B5/A5)*(1-C5)</f>
        <v>110.5</v>
      </c>
    </row>
    <row r="8" customFormat="false" ht="15" hidden="false" customHeight="false" outlineLevel="0" collapsed="false">
      <c r="A8" s="11" t="s">
        <v>30</v>
      </c>
    </row>
    <row r="9" customFormat="false" ht="15" hidden="false" customHeight="false" outlineLevel="0" collapsed="false">
      <c r="A9" s="12" t="s">
        <v>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24"/>
  </cols>
  <sheetData>
    <row r="1" customFormat="false" ht="17.35" hidden="false" customHeight="false" outlineLevel="0" collapsed="false">
      <c r="A1" s="1" t="s">
        <v>65</v>
      </c>
    </row>
    <row r="2" customFormat="false" ht="15" hidden="false" customHeight="false" outlineLevel="0" collapsed="false">
      <c r="A2" s="3" t="s">
        <v>8</v>
      </c>
    </row>
    <row r="4" customFormat="false" ht="15" hidden="false" customHeight="false" outlineLevel="0" collapsed="false">
      <c r="A4" s="4" t="s">
        <v>66</v>
      </c>
      <c r="B4" s="4" t="s">
        <v>67</v>
      </c>
      <c r="C4" s="4" t="s">
        <v>68</v>
      </c>
      <c r="D4" s="4" t="s">
        <v>69</v>
      </c>
    </row>
    <row r="5" customFormat="false" ht="15" hidden="false" customHeight="false" outlineLevel="0" collapsed="false">
      <c r="A5" s="13" t="n">
        <v>8</v>
      </c>
      <c r="B5" s="14" t="n">
        <v>6</v>
      </c>
      <c r="C5" s="14" t="n">
        <v>0.2</v>
      </c>
      <c r="D5" s="15" t="n">
        <f aca="false">A5*B5*(1+C5)</f>
        <v>57.6</v>
      </c>
    </row>
    <row r="8" customFormat="false" ht="15" hidden="false" customHeight="false" outlineLevel="0" collapsed="false">
      <c r="A8" s="11" t="s">
        <v>30</v>
      </c>
    </row>
    <row r="9" customFormat="false" ht="15" hidden="false" customHeight="false" outlineLevel="0" collapsed="false">
      <c r="A9" s="12" t="s">
        <v>70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24"/>
  </cols>
  <sheetData>
    <row r="1" customFormat="false" ht="17.35" hidden="false" customHeight="false" outlineLevel="0" collapsed="false">
      <c r="A1" s="1" t="s">
        <v>71</v>
      </c>
    </row>
    <row r="2" customFormat="false" ht="15" hidden="false" customHeight="false" outlineLevel="0" collapsed="false">
      <c r="A2" s="3" t="s">
        <v>8</v>
      </c>
    </row>
    <row r="4" customFormat="false" ht="28.35" hidden="false" customHeight="false" outlineLevel="0" collapsed="false">
      <c r="A4" s="4" t="s">
        <v>72</v>
      </c>
      <c r="B4" s="4" t="s">
        <v>73</v>
      </c>
      <c r="C4" s="4" t="s">
        <v>74</v>
      </c>
      <c r="D4" s="4" t="s">
        <v>75</v>
      </c>
      <c r="E4" s="5" t="s">
        <v>76</v>
      </c>
    </row>
    <row r="5" customFormat="false" ht="15" hidden="false" customHeight="false" outlineLevel="0" collapsed="false">
      <c r="A5" s="13" t="n">
        <v>5</v>
      </c>
      <c r="B5" s="14" t="n">
        <v>1</v>
      </c>
      <c r="C5" s="14" t="n">
        <v>1</v>
      </c>
      <c r="D5" s="14" t="n">
        <v>12</v>
      </c>
      <c r="E5" s="9" t="n">
        <f aca="false">A5*B5+A5*C5+D5</f>
        <v>22</v>
      </c>
    </row>
    <row r="8" customFormat="false" ht="15" hidden="false" customHeight="false" outlineLevel="0" collapsed="false">
      <c r="A8" s="11" t="s">
        <v>30</v>
      </c>
    </row>
    <row r="9" customFormat="false" ht="15" hidden="false" customHeight="false" outlineLevel="0" collapsed="false">
      <c r="A9" s="12" t="s">
        <v>77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2026-09-13T11:43:53Z</dcterms:created>
  <dc:creator>openpyxl</dc:creator>
  <dc:description/>
  <dc:language>en-US</dc:language>
  <cp:lastModifiedBy/>
  <dcterms:modified xsi:type="dcterms:W3CDTF">2026-09-13T11:47:21Z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